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osige-n\Documents\個人フォルダ\Myホームページ\災害備蓄F\ダウンロード用データ作成F\20181107作成分\"/>
    </mc:Choice>
  </mc:AlternateContent>
  <bookViews>
    <workbookView xWindow="0" yWindow="0" windowWidth="18720" windowHeight="10968"/>
  </bookViews>
  <sheets>
    <sheet name="備品リスト" sheetId="4" r:id="rId1"/>
  </sheets>
  <definedNames>
    <definedName name="_xlnm.Print_Area" localSheetId="0">備品リスト!$A$1:$H$42</definedName>
  </definedNames>
  <calcPr calcId="152511"/>
</workbook>
</file>

<file path=xl/calcChain.xml><?xml version="1.0" encoding="utf-8"?>
<calcChain xmlns="http://schemas.openxmlformats.org/spreadsheetml/2006/main">
  <c r="E13" i="4" l="1"/>
  <c r="E39" i="4"/>
  <c r="E31" i="4"/>
  <c r="E30" i="4"/>
  <c r="E28" i="4"/>
  <c r="E21" i="4"/>
  <c r="E23" i="4"/>
  <c r="E22" i="4"/>
  <c r="E4" i="4"/>
  <c r="E5" i="4"/>
  <c r="E6" i="4"/>
  <c r="E7" i="4"/>
  <c r="E8" i="4"/>
  <c r="E9" i="4"/>
  <c r="E10" i="4"/>
  <c r="E15" i="4"/>
  <c r="E16" i="4"/>
  <c r="E17" i="4"/>
  <c r="E18" i="4"/>
  <c r="E19" i="4"/>
  <c r="E24" i="4"/>
  <c r="E25" i="4"/>
  <c r="E26" i="4"/>
  <c r="E27" i="4"/>
  <c r="E29" i="4"/>
  <c r="E32" i="4"/>
  <c r="E33" i="4"/>
  <c r="E34" i="4"/>
  <c r="E35" i="4"/>
  <c r="E37" i="4"/>
  <c r="E38" i="4"/>
  <c r="E40" i="4"/>
</calcChain>
</file>

<file path=xl/sharedStrings.xml><?xml version="1.0" encoding="utf-8"?>
<sst xmlns="http://schemas.openxmlformats.org/spreadsheetml/2006/main" count="178" uniqueCount="133">
  <si>
    <t>災害備蓄品マニュアル</t>
  </si>
  <si>
    <t>家族の人数</t>
  </si>
  <si>
    <t>人</t>
  </si>
  <si>
    <t>品名</t>
  </si>
  <si>
    <t>補足</t>
  </si>
  <si>
    <t>必要数量</t>
  </si>
  <si>
    <t>実際の数量</t>
  </si>
  <si>
    <t>保管場所</t>
  </si>
  <si>
    <t>保管期限</t>
  </si>
  <si>
    <t>備考</t>
  </si>
  <si>
    <t>生活備蓄</t>
  </si>
  <si>
    <t>ＬＥＤランタン</t>
  </si>
  <si>
    <t>安価で良いので数量確保</t>
  </si>
  <si>
    <t>１個／人</t>
  </si>
  <si>
    <t>無</t>
  </si>
  <si>
    <t>ろうそく（マッチ共）</t>
  </si>
  <si>
    <t>乾電池消耗後の予備</t>
  </si>
  <si>
    <t>３本</t>
  </si>
  <si>
    <t>単3乾電池</t>
  </si>
  <si>
    <t>利用頻度の高い単3に統一</t>
  </si>
  <si>
    <t>10本／人</t>
  </si>
  <si>
    <t>5年</t>
  </si>
  <si>
    <t>携帯用ＵＳＢ充電器</t>
  </si>
  <si>
    <t>各端末用充電ケーブル共</t>
  </si>
  <si>
    <t>１個</t>
  </si>
  <si>
    <t>手動発電ライト、ラジオ</t>
  </si>
  <si>
    <t>アルミ蒸着保温シート</t>
  </si>
  <si>
    <t>冬季の暖房補助</t>
  </si>
  <si>
    <t>１枚／人</t>
  </si>
  <si>
    <t>使い捨てカイロ</t>
  </si>
  <si>
    <t>5枚／人</t>
  </si>
  <si>
    <t>2年</t>
  </si>
  <si>
    <t>ブルーシート</t>
  </si>
  <si>
    <t>家屋破損部分の一時補修等</t>
  </si>
  <si>
    <t>2～3枚</t>
  </si>
  <si>
    <t>飲食備蓄</t>
  </si>
  <si>
    <t>飲料水（ﾍﾟｯﾄﾎﾞﾄﾙ）　２Lｻｲｽﾞ</t>
  </si>
  <si>
    <t>5日分。その後は給水車</t>
  </si>
  <si>
    <t>５本／人</t>
  </si>
  <si>
    <t>清涼飲料水等（500mLｻｲｽﾞ）</t>
  </si>
  <si>
    <t>よく飲むものを予備買い</t>
  </si>
  <si>
    <t>４本／人</t>
  </si>
  <si>
    <t>1年</t>
  </si>
  <si>
    <t>米（１０Ｋｇ入り）</t>
  </si>
  <si>
    <t>5日分。その後は支援物資</t>
  </si>
  <si>
    <t>１袋</t>
  </si>
  <si>
    <t>半年</t>
  </si>
  <si>
    <t>カセットコンロ（ガス）</t>
  </si>
  <si>
    <t>新品の予備を1台</t>
  </si>
  <si>
    <t>1台</t>
  </si>
  <si>
    <t>カセットガスボンベ250ｇ</t>
  </si>
  <si>
    <t>1本で70分燃焼</t>
  </si>
  <si>
    <t>２本／人</t>
  </si>
  <si>
    <t>排泄備蓄</t>
  </si>
  <si>
    <t>非常トイレ用凝固剤</t>
  </si>
  <si>
    <t>黒ポリ袋（大）</t>
  </si>
  <si>
    <t>黒ポリ袋（小）</t>
  </si>
  <si>
    <t>一人一日２回９０日分</t>
  </si>
  <si>
    <t>180枚／人</t>
  </si>
  <si>
    <t>トイレットペーパー</t>
  </si>
  <si>
    <t>一人一日０．２ﾛｰﾙ９０日分</t>
  </si>
  <si>
    <t>１８ﾛｰﾙ／人</t>
  </si>
  <si>
    <t>ウエットティッシュ</t>
  </si>
  <si>
    <t>一人一日５回９０日分</t>
  </si>
  <si>
    <t>450枚／人</t>
  </si>
  <si>
    <t>エタノール５００ＭＬ</t>
  </si>
  <si>
    <t>１本／人</t>
  </si>
  <si>
    <t>3年</t>
  </si>
  <si>
    <t>１本</t>
  </si>
  <si>
    <t>簡易小便器ｽｶｲﾄｲﾚ</t>
  </si>
  <si>
    <t>男性用</t>
  </si>
  <si>
    <t>1個</t>
  </si>
  <si>
    <t>スプレーボトル</t>
  </si>
  <si>
    <t>衛生備蓄</t>
  </si>
  <si>
    <t>手指消毒剤（ジェルタイプ）</t>
  </si>
  <si>
    <t>300～500ml　程度のもの</t>
  </si>
  <si>
    <t>0．５本／人</t>
  </si>
  <si>
    <t>ウエットタオル</t>
  </si>
  <si>
    <t>顔、体拭き</t>
  </si>
  <si>
    <t>６０枚／人</t>
  </si>
  <si>
    <t>ドライシャンプー</t>
  </si>
  <si>
    <t>シャンプーの代用</t>
  </si>
  <si>
    <t>使い捨てペーパー下着</t>
  </si>
  <si>
    <t>２週間は洗濯が出来ないとして</t>
  </si>
  <si>
    <t>１４枚／人</t>
  </si>
  <si>
    <t>衣類用抗菌消臭スプレー</t>
  </si>
  <si>
    <t>洗濯できない衣類に噴霧</t>
  </si>
  <si>
    <t>３年</t>
  </si>
  <si>
    <t>ウォータータンク　　２０L</t>
  </si>
  <si>
    <t>給水車からの飲料水運搬</t>
  </si>
  <si>
    <t>２袋</t>
  </si>
  <si>
    <t>ポリ缶　１８L</t>
  </si>
  <si>
    <t>給水車からの雑水運搬</t>
  </si>
  <si>
    <t>２個</t>
  </si>
  <si>
    <t>医薬品、生理用品、紙おむつ等</t>
  </si>
  <si>
    <t>必要に応じて適宜</t>
  </si>
  <si>
    <t>ゴミ袋</t>
  </si>
  <si>
    <t>自治体指定品</t>
  </si>
  <si>
    <t>６０枚</t>
  </si>
  <si>
    <t>一人一日５回７日分</t>
    <phoneticPr fontId="3"/>
  </si>
  <si>
    <t>３５枚／人</t>
    <phoneticPr fontId="3"/>
  </si>
  <si>
    <t>災害備蓄品リスト</t>
    <rPh sb="0" eb="2">
      <t>サイガイ</t>
    </rPh>
    <phoneticPr fontId="3"/>
  </si>
  <si>
    <t>毎年９月１日防災の日に見直しましょう</t>
    <phoneticPr fontId="3"/>
  </si>
  <si>
    <t>ロープ</t>
    <phoneticPr fontId="3"/>
  </si>
  <si>
    <t>布製ガムテープ</t>
    <rPh sb="0" eb="2">
      <t>ヌノセイ</t>
    </rPh>
    <phoneticPr fontId="3"/>
  </si>
  <si>
    <t>1本</t>
    <rPh sb="1" eb="2">
      <t>ホン</t>
    </rPh>
    <phoneticPr fontId="3"/>
  </si>
  <si>
    <t>2巻</t>
    <rPh sb="1" eb="2">
      <t>マキ</t>
    </rPh>
    <phoneticPr fontId="3"/>
  </si>
  <si>
    <t>ブルーシートや家具の固定等</t>
    <rPh sb="7" eb="9">
      <t>カグ</t>
    </rPh>
    <rPh sb="10" eb="12">
      <t>コテイ</t>
    </rPh>
    <rPh sb="12" eb="13">
      <t>ナド</t>
    </rPh>
    <phoneticPr fontId="3"/>
  </si>
  <si>
    <t>破損品補修や梱包、応急手当等に</t>
    <rPh sb="0" eb="3">
      <t>ハソンヒン</t>
    </rPh>
    <rPh sb="3" eb="5">
      <t>ホシュウ</t>
    </rPh>
    <rPh sb="6" eb="8">
      <t>コンポウ</t>
    </rPh>
    <rPh sb="9" eb="13">
      <t>オウキュウテアテ</t>
    </rPh>
    <rPh sb="13" eb="14">
      <t>ナド</t>
    </rPh>
    <phoneticPr fontId="3"/>
  </si>
  <si>
    <t>保存食</t>
    <rPh sb="0" eb="3">
      <t>ホゾンショク</t>
    </rPh>
    <phoneticPr fontId="3"/>
  </si>
  <si>
    <t>各家庭での必要度合いに応じて</t>
    <rPh sb="0" eb="3">
      <t>カクカテイ</t>
    </rPh>
    <rPh sb="5" eb="9">
      <t>ヒツヨウドア</t>
    </rPh>
    <rPh sb="11" eb="12">
      <t>オウ</t>
    </rPh>
    <phoneticPr fontId="3"/>
  </si>
  <si>
    <t>ペットの餌</t>
    <phoneticPr fontId="3"/>
  </si>
  <si>
    <t>常用品の予備買い</t>
    <rPh sb="0" eb="3">
      <t>ジョウヨウヒン</t>
    </rPh>
    <rPh sb="4" eb="7">
      <t>ヨビガ</t>
    </rPh>
    <phoneticPr fontId="3"/>
  </si>
  <si>
    <t>適宜</t>
    <rPh sb="0" eb="2">
      <t>テキギ</t>
    </rPh>
    <phoneticPr fontId="3"/>
  </si>
  <si>
    <t>品毎</t>
    <rPh sb="0" eb="2">
      <t>シナゴト</t>
    </rPh>
    <phoneticPr fontId="3"/>
  </si>
  <si>
    <t>消毒剤（スプレータイプ）</t>
    <phoneticPr fontId="3"/>
  </si>
  <si>
    <t>密閉型汚物入れ</t>
    <rPh sb="0" eb="3">
      <t>ミッペイガタ</t>
    </rPh>
    <rPh sb="3" eb="6">
      <t>オブツイ</t>
    </rPh>
    <phoneticPr fontId="3"/>
  </si>
  <si>
    <t>黒ポリ袋ごと一時保管</t>
    <rPh sb="0" eb="1">
      <t>クロ</t>
    </rPh>
    <rPh sb="3" eb="4">
      <t>ブクロ</t>
    </rPh>
    <rPh sb="6" eb="8">
      <t>イチジ</t>
    </rPh>
    <rPh sb="8" eb="10">
      <t>ホカン</t>
    </rPh>
    <phoneticPr fontId="3"/>
  </si>
  <si>
    <t>消毒剤等の噴霧に</t>
    <rPh sb="0" eb="3">
      <t>ショウドクザイ</t>
    </rPh>
    <rPh sb="3" eb="4">
      <t>トウ</t>
    </rPh>
    <rPh sb="5" eb="7">
      <t>フンム</t>
    </rPh>
    <phoneticPr fontId="3"/>
  </si>
  <si>
    <t>２本</t>
    <phoneticPr fontId="3"/>
  </si>
  <si>
    <t>トイレの臭い防止</t>
    <rPh sb="4" eb="5">
      <t>ニオ</t>
    </rPh>
    <rPh sb="6" eb="8">
      <t>ボウシ</t>
    </rPh>
    <phoneticPr fontId="3"/>
  </si>
  <si>
    <t>防臭袋</t>
    <rPh sb="0" eb="3">
      <t>ボウシュウブクロ</t>
    </rPh>
    <phoneticPr fontId="3"/>
  </si>
  <si>
    <t>１袋／人</t>
    <rPh sb="1" eb="2">
      <t>フクロ</t>
    </rPh>
    <phoneticPr fontId="3"/>
  </si>
  <si>
    <t>屋外用ゴミ箱</t>
    <rPh sb="0" eb="3">
      <t>オクガイヨウ</t>
    </rPh>
    <rPh sb="5" eb="6">
      <t>バコ</t>
    </rPh>
    <phoneticPr fontId="3"/>
  </si>
  <si>
    <t>消臭剤</t>
    <rPh sb="0" eb="3">
      <t>ショウシュウザイ</t>
    </rPh>
    <phoneticPr fontId="3"/>
  </si>
  <si>
    <t>ゴミの臭い防止</t>
    <rPh sb="3" eb="4">
      <t>ニオ</t>
    </rPh>
    <rPh sb="5" eb="7">
      <t>ボウシ</t>
    </rPh>
    <phoneticPr fontId="3"/>
  </si>
  <si>
    <t>１個</t>
    <phoneticPr fontId="3"/>
  </si>
  <si>
    <t>ごみ収集復旧までの保管用</t>
    <rPh sb="2" eb="4">
      <t>シュウシュウ</t>
    </rPh>
    <rPh sb="4" eb="6">
      <t>フッキュウ</t>
    </rPh>
    <rPh sb="9" eb="11">
      <t>ホカン</t>
    </rPh>
    <rPh sb="11" eb="12">
      <t>ヨウ</t>
    </rPh>
    <phoneticPr fontId="3"/>
  </si>
  <si>
    <t>軍手</t>
    <rPh sb="0" eb="2">
      <t>グンテ</t>
    </rPh>
    <phoneticPr fontId="3"/>
  </si>
  <si>
    <t>１組／人</t>
    <rPh sb="1" eb="2">
      <t>クミ</t>
    </rPh>
    <phoneticPr fontId="3"/>
  </si>
  <si>
    <t>片付け作業や防寒用に</t>
    <rPh sb="0" eb="2">
      <t>カタヅ</t>
    </rPh>
    <rPh sb="3" eb="5">
      <t>サギョウ</t>
    </rPh>
    <rPh sb="6" eb="9">
      <t>ボウカンヨウ</t>
    </rPh>
    <phoneticPr fontId="3"/>
  </si>
  <si>
    <t>2018/11/7訂正</t>
    <phoneticPr fontId="3"/>
  </si>
  <si>
    <t>ここに家族数を入力</t>
    <rPh sb="7" eb="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</si>
</sst>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2B9EA1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u/>
      <sz val="11"/>
      <color indexed="4"/>
      <name val="AR P丸ゴシック体M"/>
      <family val="3"/>
      <charset val="128"/>
    </font>
    <font>
      <b/>
      <sz val="11"/>
      <color theme="2" tint="-0.499984740745262"/>
      <name val="AR P丸ゴシック体M"/>
      <family val="3"/>
      <charset val="128"/>
    </font>
    <font>
      <b/>
      <sz val="10"/>
      <color rgb="FF2B9EA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1"/>
      <color rgb="FF2B9EA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indexed="9"/>
      <name val="AR P丸ゴシック体M"/>
      <family val="3"/>
      <charset val="128"/>
    </font>
    <font>
      <b/>
      <sz val="12"/>
      <color indexed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B9EA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0" xfId="0" applyFont="1" applyAlignment="1">
      <alignment horizontal="right" vertical="center"/>
    </xf>
    <xf numFmtId="0" fontId="13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16" fillId="0" borderId="12" xfId="0" applyFont="1" applyBorder="1">
      <alignment vertical="center"/>
    </xf>
    <xf numFmtId="0" fontId="15" fillId="0" borderId="10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right" vertical="center"/>
    </xf>
    <xf numFmtId="0" fontId="15" fillId="0" borderId="13" xfId="0" applyFont="1" applyFill="1" applyBorder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6" fillId="0" borderId="1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2B9E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me.bohsai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J42"/>
  <sheetViews>
    <sheetView tabSelected="1" zoomScaleSheetLayoutView="100" workbookViewId="0">
      <selection activeCell="K10" sqref="K10"/>
    </sheetView>
  </sheetViews>
  <sheetFormatPr defaultColWidth="9" defaultRowHeight="13.2"/>
  <cols>
    <col min="1" max="1" width="13.44140625" style="5" customWidth="1"/>
    <col min="2" max="2" width="28.88671875" style="1" customWidth="1"/>
    <col min="3" max="3" width="28.44140625" style="1" customWidth="1"/>
    <col min="4" max="5" width="11.88671875" style="4" customWidth="1"/>
    <col min="6" max="6" width="9.6640625" style="2" customWidth="1"/>
    <col min="7" max="7" width="9" style="3" customWidth="1"/>
    <col min="8" max="8" width="20.88671875" customWidth="1"/>
  </cols>
  <sheetData>
    <row r="1" spans="1:10" ht="27" customHeight="1">
      <c r="A1" s="8" t="s">
        <v>101</v>
      </c>
      <c r="B1" s="8"/>
      <c r="C1" s="9"/>
      <c r="D1" s="10"/>
      <c r="E1" s="11" t="s">
        <v>132</v>
      </c>
      <c r="F1" s="12"/>
      <c r="G1" s="13"/>
      <c r="H1" s="14" t="s">
        <v>0</v>
      </c>
    </row>
    <row r="2" spans="1:10" ht="18.899999999999999" customHeight="1" thickBot="1">
      <c r="A2" s="15"/>
      <c r="B2" s="16" t="s">
        <v>102</v>
      </c>
      <c r="C2" s="9"/>
      <c r="D2" s="17" t="s">
        <v>1</v>
      </c>
      <c r="E2" s="18">
        <v>6</v>
      </c>
      <c r="F2" s="19" t="s">
        <v>2</v>
      </c>
      <c r="G2" s="13"/>
      <c r="H2" s="20" t="s">
        <v>131</v>
      </c>
    </row>
    <row r="3" spans="1:10" s="6" customFormat="1" ht="23.1" customHeight="1">
      <c r="A3" s="21"/>
      <c r="B3" s="22" t="s">
        <v>3</v>
      </c>
      <c r="C3" s="23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5" t="s">
        <v>9</v>
      </c>
    </row>
    <row r="4" spans="1:10" ht="12.9" customHeight="1">
      <c r="A4" s="26" t="s">
        <v>10</v>
      </c>
      <c r="B4" s="27" t="s">
        <v>11</v>
      </c>
      <c r="C4" s="28" t="s">
        <v>12</v>
      </c>
      <c r="D4" s="29" t="s">
        <v>13</v>
      </c>
      <c r="E4" s="29" t="str">
        <f>(E2*1)&amp;"個"</f>
        <v>6個</v>
      </c>
      <c r="F4" s="30"/>
      <c r="G4" s="31" t="s">
        <v>14</v>
      </c>
      <c r="H4" s="32"/>
    </row>
    <row r="5" spans="1:10" ht="12.9" customHeight="1">
      <c r="A5" s="26"/>
      <c r="B5" s="27" t="s">
        <v>15</v>
      </c>
      <c r="C5" s="28" t="s">
        <v>16</v>
      </c>
      <c r="D5" s="29" t="s">
        <v>17</v>
      </c>
      <c r="E5" s="29" t="str">
        <f>(3)&amp;"本"</f>
        <v>3本</v>
      </c>
      <c r="F5" s="30"/>
      <c r="G5" s="31" t="s">
        <v>14</v>
      </c>
      <c r="H5" s="32"/>
    </row>
    <row r="6" spans="1:10" ht="12.9" customHeight="1">
      <c r="A6" s="26"/>
      <c r="B6" s="27" t="s">
        <v>18</v>
      </c>
      <c r="C6" s="28" t="s">
        <v>19</v>
      </c>
      <c r="D6" s="29" t="s">
        <v>20</v>
      </c>
      <c r="E6" s="29" t="str">
        <f>(E2*10)&amp;"本"</f>
        <v>60本</v>
      </c>
      <c r="F6" s="30"/>
      <c r="G6" s="31" t="s">
        <v>21</v>
      </c>
      <c r="H6" s="32"/>
    </row>
    <row r="7" spans="1:10" ht="12.9" customHeight="1">
      <c r="A7" s="26"/>
      <c r="B7" s="27" t="s">
        <v>22</v>
      </c>
      <c r="C7" s="28" t="s">
        <v>23</v>
      </c>
      <c r="D7" s="29" t="s">
        <v>24</v>
      </c>
      <c r="E7" s="29" t="str">
        <f>(1)&amp;"個"</f>
        <v>1個</v>
      </c>
      <c r="F7" s="30"/>
      <c r="G7" s="31" t="s">
        <v>14</v>
      </c>
      <c r="H7" s="32"/>
    </row>
    <row r="8" spans="1:10" ht="12.9" customHeight="1">
      <c r="A8" s="26"/>
      <c r="B8" s="27" t="s">
        <v>25</v>
      </c>
      <c r="C8" s="28" t="s">
        <v>16</v>
      </c>
      <c r="D8" s="29" t="s">
        <v>24</v>
      </c>
      <c r="E8" s="29" t="str">
        <f>(1)&amp;"個"</f>
        <v>1個</v>
      </c>
      <c r="F8" s="30"/>
      <c r="G8" s="31" t="s">
        <v>14</v>
      </c>
      <c r="H8" s="32"/>
    </row>
    <row r="9" spans="1:10" ht="12.9" customHeight="1">
      <c r="A9" s="26"/>
      <c r="B9" s="27" t="s">
        <v>26</v>
      </c>
      <c r="C9" s="28" t="s">
        <v>27</v>
      </c>
      <c r="D9" s="29" t="s">
        <v>28</v>
      </c>
      <c r="E9" s="29" t="str">
        <f>(E2*1)&amp;"枚"</f>
        <v>6枚</v>
      </c>
      <c r="F9" s="30"/>
      <c r="G9" s="31" t="s">
        <v>14</v>
      </c>
      <c r="H9" s="32"/>
      <c r="J9" s="7"/>
    </row>
    <row r="10" spans="1:10" ht="12.9" customHeight="1">
      <c r="A10" s="26"/>
      <c r="B10" s="27" t="s">
        <v>29</v>
      </c>
      <c r="C10" s="28" t="s">
        <v>27</v>
      </c>
      <c r="D10" s="29" t="s">
        <v>30</v>
      </c>
      <c r="E10" s="29" t="str">
        <f>(E2*5)&amp;"枚"</f>
        <v>30枚</v>
      </c>
      <c r="F10" s="30"/>
      <c r="G10" s="31" t="s">
        <v>31</v>
      </c>
      <c r="H10" s="32"/>
    </row>
    <row r="11" spans="1:10" ht="12.9" customHeight="1">
      <c r="A11" s="26"/>
      <c r="B11" s="27" t="s">
        <v>32</v>
      </c>
      <c r="C11" s="28" t="s">
        <v>33</v>
      </c>
      <c r="D11" s="29" t="s">
        <v>34</v>
      </c>
      <c r="E11" s="29" t="s">
        <v>34</v>
      </c>
      <c r="F11" s="30"/>
      <c r="G11" s="31" t="s">
        <v>14</v>
      </c>
      <c r="H11" s="32"/>
    </row>
    <row r="12" spans="1:10" ht="12.9" customHeight="1">
      <c r="A12" s="26"/>
      <c r="B12" s="27" t="s">
        <v>103</v>
      </c>
      <c r="C12" s="28" t="s">
        <v>107</v>
      </c>
      <c r="D12" s="29" t="s">
        <v>105</v>
      </c>
      <c r="E12" s="29" t="s">
        <v>105</v>
      </c>
      <c r="F12" s="30"/>
      <c r="G12" s="31" t="s">
        <v>14</v>
      </c>
      <c r="H12" s="32"/>
    </row>
    <row r="13" spans="1:10" ht="12.9" customHeight="1">
      <c r="A13" s="33"/>
      <c r="B13" s="34" t="s">
        <v>128</v>
      </c>
      <c r="C13" s="35" t="s">
        <v>130</v>
      </c>
      <c r="D13" s="29" t="s">
        <v>129</v>
      </c>
      <c r="E13" s="29" t="str">
        <f>(E2*1)&amp;"組"</f>
        <v>6組</v>
      </c>
      <c r="F13" s="36"/>
      <c r="G13" s="31" t="s">
        <v>14</v>
      </c>
      <c r="H13" s="37"/>
    </row>
    <row r="14" spans="1:10" ht="12.9" customHeight="1" thickBot="1">
      <c r="A14" s="33"/>
      <c r="B14" s="34" t="s">
        <v>104</v>
      </c>
      <c r="C14" s="35" t="s">
        <v>108</v>
      </c>
      <c r="D14" s="38" t="s">
        <v>106</v>
      </c>
      <c r="E14" s="38" t="s">
        <v>106</v>
      </c>
      <c r="F14" s="36"/>
      <c r="G14" s="39" t="s">
        <v>14</v>
      </c>
      <c r="H14" s="37"/>
    </row>
    <row r="15" spans="1:10" ht="12.9" customHeight="1">
      <c r="A15" s="40" t="s">
        <v>35</v>
      </c>
      <c r="B15" s="41" t="s">
        <v>36</v>
      </c>
      <c r="C15" s="42" t="s">
        <v>37</v>
      </c>
      <c r="D15" s="43" t="s">
        <v>38</v>
      </c>
      <c r="E15" s="43" t="str">
        <f>(E2*5)&amp;"本"</f>
        <v>30本</v>
      </c>
      <c r="F15" s="44"/>
      <c r="G15" s="45" t="s">
        <v>31</v>
      </c>
      <c r="H15" s="46"/>
    </row>
    <row r="16" spans="1:10" ht="12.9" customHeight="1">
      <c r="A16" s="26"/>
      <c r="B16" s="27" t="s">
        <v>39</v>
      </c>
      <c r="C16" s="28" t="s">
        <v>40</v>
      </c>
      <c r="D16" s="29" t="s">
        <v>41</v>
      </c>
      <c r="E16" s="29" t="str">
        <f>(E2*4)&amp;"本"</f>
        <v>24本</v>
      </c>
      <c r="F16" s="30"/>
      <c r="G16" s="31" t="s">
        <v>42</v>
      </c>
      <c r="H16" s="32"/>
    </row>
    <row r="17" spans="1:8" ht="12.9" customHeight="1">
      <c r="A17" s="26"/>
      <c r="B17" s="27" t="s">
        <v>43</v>
      </c>
      <c r="C17" s="28" t="s">
        <v>44</v>
      </c>
      <c r="D17" s="29" t="s">
        <v>45</v>
      </c>
      <c r="E17" s="29" t="str">
        <f>(1)&amp;"袋"</f>
        <v>1袋</v>
      </c>
      <c r="F17" s="30"/>
      <c r="G17" s="31" t="s">
        <v>46</v>
      </c>
      <c r="H17" s="32"/>
    </row>
    <row r="18" spans="1:8" ht="12.9" customHeight="1">
      <c r="A18" s="26"/>
      <c r="B18" s="27" t="s">
        <v>47</v>
      </c>
      <c r="C18" s="28" t="s">
        <v>48</v>
      </c>
      <c r="D18" s="29" t="s">
        <v>49</v>
      </c>
      <c r="E18" s="29" t="str">
        <f>(1)&amp;"台"</f>
        <v>1台</v>
      </c>
      <c r="F18" s="30"/>
      <c r="G18" s="31" t="s">
        <v>14</v>
      </c>
      <c r="H18" s="32"/>
    </row>
    <row r="19" spans="1:8" ht="12.9" customHeight="1">
      <c r="A19" s="26"/>
      <c r="B19" s="27" t="s">
        <v>50</v>
      </c>
      <c r="C19" s="28" t="s">
        <v>51</v>
      </c>
      <c r="D19" s="29" t="s">
        <v>52</v>
      </c>
      <c r="E19" s="29" t="str">
        <f>(E2*2)&amp;"本"</f>
        <v>12本</v>
      </c>
      <c r="F19" s="30"/>
      <c r="G19" s="31" t="s">
        <v>21</v>
      </c>
      <c r="H19" s="32"/>
    </row>
    <row r="20" spans="1:8" ht="12.9" customHeight="1">
      <c r="A20" s="26"/>
      <c r="B20" s="27" t="s">
        <v>109</v>
      </c>
      <c r="C20" s="28" t="s">
        <v>110</v>
      </c>
      <c r="D20" s="29" t="s">
        <v>113</v>
      </c>
      <c r="E20" s="29" t="s">
        <v>113</v>
      </c>
      <c r="F20" s="30"/>
      <c r="G20" s="31" t="s">
        <v>114</v>
      </c>
      <c r="H20" s="32"/>
    </row>
    <row r="21" spans="1:8" ht="12.9" customHeight="1" thickBot="1">
      <c r="A21" s="47"/>
      <c r="B21" s="48" t="s">
        <v>111</v>
      </c>
      <c r="C21" s="49" t="s">
        <v>112</v>
      </c>
      <c r="D21" s="50" t="s">
        <v>45</v>
      </c>
      <c r="E21" s="50" t="str">
        <f>(1)&amp;"袋"</f>
        <v>1袋</v>
      </c>
      <c r="F21" s="51"/>
      <c r="G21" s="52" t="s">
        <v>42</v>
      </c>
      <c r="H21" s="53"/>
    </row>
    <row r="22" spans="1:8" ht="12.9" customHeight="1">
      <c r="A22" s="40" t="s">
        <v>53</v>
      </c>
      <c r="B22" s="41" t="s">
        <v>54</v>
      </c>
      <c r="C22" s="42" t="s">
        <v>99</v>
      </c>
      <c r="D22" s="43" t="s">
        <v>100</v>
      </c>
      <c r="E22" s="43" t="str">
        <f>(E2*35)&amp;"枚"</f>
        <v>210枚</v>
      </c>
      <c r="F22" s="44"/>
      <c r="G22" s="45" t="s">
        <v>21</v>
      </c>
      <c r="H22" s="46"/>
    </row>
    <row r="23" spans="1:8" ht="12.9" customHeight="1">
      <c r="A23" s="26"/>
      <c r="B23" s="27" t="s">
        <v>55</v>
      </c>
      <c r="C23" s="28" t="s">
        <v>99</v>
      </c>
      <c r="D23" s="29" t="s">
        <v>100</v>
      </c>
      <c r="E23" s="29" t="str">
        <f>(E2*35)&amp;"枚"</f>
        <v>210枚</v>
      </c>
      <c r="F23" s="30"/>
      <c r="G23" s="31" t="s">
        <v>21</v>
      </c>
      <c r="H23" s="32"/>
    </row>
    <row r="24" spans="1:8" ht="12.9" customHeight="1">
      <c r="A24" s="26"/>
      <c r="B24" s="27" t="s">
        <v>56</v>
      </c>
      <c r="C24" s="28" t="s">
        <v>57</v>
      </c>
      <c r="D24" s="29" t="s">
        <v>58</v>
      </c>
      <c r="E24" s="29" t="str">
        <f>(E2*180)&amp;"枚"</f>
        <v>1080枚</v>
      </c>
      <c r="F24" s="30"/>
      <c r="G24" s="31" t="s">
        <v>21</v>
      </c>
      <c r="H24" s="32"/>
    </row>
    <row r="25" spans="1:8" ht="12.9" customHeight="1">
      <c r="A25" s="26"/>
      <c r="B25" s="27" t="s">
        <v>59</v>
      </c>
      <c r="C25" s="28" t="s">
        <v>60</v>
      </c>
      <c r="D25" s="29" t="s">
        <v>61</v>
      </c>
      <c r="E25" s="29" t="str">
        <f>(E2*18)&amp;"　ﾛｰﾙ"</f>
        <v>108　ﾛｰﾙ</v>
      </c>
      <c r="F25" s="30"/>
      <c r="G25" s="31" t="s">
        <v>21</v>
      </c>
      <c r="H25" s="32"/>
    </row>
    <row r="26" spans="1:8" ht="12.9" customHeight="1">
      <c r="A26" s="26"/>
      <c r="B26" s="27" t="s">
        <v>62</v>
      </c>
      <c r="C26" s="28" t="s">
        <v>63</v>
      </c>
      <c r="D26" s="29" t="s">
        <v>64</v>
      </c>
      <c r="E26" s="29" t="str">
        <f>(E2*450)&amp;"枚"</f>
        <v>2700枚</v>
      </c>
      <c r="F26" s="30"/>
      <c r="G26" s="31" t="s">
        <v>21</v>
      </c>
      <c r="H26" s="32"/>
    </row>
    <row r="27" spans="1:8" ht="12.9" customHeight="1">
      <c r="A27" s="26"/>
      <c r="B27" s="27" t="s">
        <v>115</v>
      </c>
      <c r="C27" s="28" t="s">
        <v>65</v>
      </c>
      <c r="D27" s="29" t="s">
        <v>66</v>
      </c>
      <c r="E27" s="29" t="str">
        <f>(E2*1)&amp;"本"</f>
        <v>6本</v>
      </c>
      <c r="F27" s="30"/>
      <c r="G27" s="31" t="s">
        <v>67</v>
      </c>
      <c r="H27" s="32"/>
    </row>
    <row r="28" spans="1:8" ht="12.9" customHeight="1">
      <c r="A28" s="26"/>
      <c r="B28" s="27" t="s">
        <v>72</v>
      </c>
      <c r="C28" s="28" t="s">
        <v>118</v>
      </c>
      <c r="D28" s="29" t="s">
        <v>119</v>
      </c>
      <c r="E28" s="29" t="str">
        <f>(2)&amp;"本"</f>
        <v>2本</v>
      </c>
      <c r="F28" s="30"/>
      <c r="G28" s="31" t="s">
        <v>14</v>
      </c>
      <c r="H28" s="32"/>
    </row>
    <row r="29" spans="1:8" ht="12.9" customHeight="1">
      <c r="A29" s="26"/>
      <c r="B29" s="27" t="s">
        <v>116</v>
      </c>
      <c r="C29" s="28" t="s">
        <v>117</v>
      </c>
      <c r="D29" s="29" t="s">
        <v>24</v>
      </c>
      <c r="E29" s="29" t="str">
        <f>(1)&amp;"個"</f>
        <v>1個</v>
      </c>
      <c r="F29" s="30"/>
      <c r="G29" s="31" t="s">
        <v>14</v>
      </c>
      <c r="H29" s="32"/>
    </row>
    <row r="30" spans="1:8" ht="12.9" customHeight="1">
      <c r="A30" s="26"/>
      <c r="B30" s="27" t="s">
        <v>121</v>
      </c>
      <c r="C30" s="28" t="s">
        <v>120</v>
      </c>
      <c r="D30" s="29" t="s">
        <v>122</v>
      </c>
      <c r="E30" s="29" t="str">
        <f>(E2*1)&amp;"袋"</f>
        <v>6袋</v>
      </c>
      <c r="F30" s="30"/>
      <c r="G30" s="31" t="s">
        <v>14</v>
      </c>
      <c r="H30" s="32"/>
    </row>
    <row r="31" spans="1:8" ht="12.9" customHeight="1" thickBot="1">
      <c r="A31" s="47"/>
      <c r="B31" s="48" t="s">
        <v>69</v>
      </c>
      <c r="C31" s="49" t="s">
        <v>70</v>
      </c>
      <c r="D31" s="50" t="s">
        <v>71</v>
      </c>
      <c r="E31" s="50" t="str">
        <f>(1)&amp;"個"</f>
        <v>1個</v>
      </c>
      <c r="F31" s="51"/>
      <c r="G31" s="52" t="s">
        <v>14</v>
      </c>
      <c r="H31" s="53"/>
    </row>
    <row r="32" spans="1:8" ht="12.9" customHeight="1">
      <c r="A32" s="54" t="s">
        <v>73</v>
      </c>
      <c r="B32" s="55" t="s">
        <v>74</v>
      </c>
      <c r="C32" s="56" t="s">
        <v>75</v>
      </c>
      <c r="D32" s="57" t="s">
        <v>76</v>
      </c>
      <c r="E32" s="57" t="str">
        <f>(E2*0.5)&amp;"本"</f>
        <v>3本</v>
      </c>
      <c r="F32" s="58"/>
      <c r="G32" s="59" t="s">
        <v>67</v>
      </c>
      <c r="H32" s="60"/>
    </row>
    <row r="33" spans="1:8" ht="12.9" customHeight="1">
      <c r="A33" s="26"/>
      <c r="B33" s="27" t="s">
        <v>77</v>
      </c>
      <c r="C33" s="28" t="s">
        <v>78</v>
      </c>
      <c r="D33" s="29" t="s">
        <v>79</v>
      </c>
      <c r="E33" s="29" t="str">
        <f>(E2*60)&amp;"枚"</f>
        <v>360枚</v>
      </c>
      <c r="F33" s="30"/>
      <c r="G33" s="31" t="s">
        <v>67</v>
      </c>
      <c r="H33" s="32"/>
    </row>
    <row r="34" spans="1:8" ht="12.9" customHeight="1">
      <c r="A34" s="26"/>
      <c r="B34" s="27" t="s">
        <v>80</v>
      </c>
      <c r="C34" s="28" t="s">
        <v>81</v>
      </c>
      <c r="D34" s="29" t="s">
        <v>66</v>
      </c>
      <c r="E34" s="29" t="str">
        <f>(E2*1)&amp;"本"</f>
        <v>6本</v>
      </c>
      <c r="F34" s="30"/>
      <c r="G34" s="31" t="s">
        <v>67</v>
      </c>
      <c r="H34" s="32"/>
    </row>
    <row r="35" spans="1:8" ht="12.9" customHeight="1">
      <c r="A35" s="26"/>
      <c r="B35" s="27" t="s">
        <v>82</v>
      </c>
      <c r="C35" s="28" t="s">
        <v>83</v>
      </c>
      <c r="D35" s="29" t="s">
        <v>84</v>
      </c>
      <c r="E35" s="29" t="str">
        <f>(E2*14)&amp;"枚"</f>
        <v>84枚</v>
      </c>
      <c r="F35" s="30"/>
      <c r="G35" s="31" t="s">
        <v>14</v>
      </c>
      <c r="H35" s="32"/>
    </row>
    <row r="36" spans="1:8" ht="12.9" customHeight="1">
      <c r="A36" s="26"/>
      <c r="B36" s="27" t="s">
        <v>85</v>
      </c>
      <c r="C36" s="28" t="s">
        <v>86</v>
      </c>
      <c r="D36" s="29" t="s">
        <v>68</v>
      </c>
      <c r="E36" s="29" t="s">
        <v>68</v>
      </c>
      <c r="F36" s="30"/>
      <c r="G36" s="31" t="s">
        <v>87</v>
      </c>
      <c r="H36" s="32"/>
    </row>
    <row r="37" spans="1:8" ht="12.9" customHeight="1">
      <c r="A37" s="26"/>
      <c r="B37" s="27" t="s">
        <v>88</v>
      </c>
      <c r="C37" s="28" t="s">
        <v>89</v>
      </c>
      <c r="D37" s="29" t="s">
        <v>90</v>
      </c>
      <c r="E37" s="29" t="str">
        <f>(2)&amp;"袋"</f>
        <v>2袋</v>
      </c>
      <c r="F37" s="30"/>
      <c r="G37" s="31" t="s">
        <v>14</v>
      </c>
      <c r="H37" s="32"/>
    </row>
    <row r="38" spans="1:8" ht="12.9" customHeight="1">
      <c r="A38" s="26"/>
      <c r="B38" s="27" t="s">
        <v>91</v>
      </c>
      <c r="C38" s="28" t="s">
        <v>92</v>
      </c>
      <c r="D38" s="29" t="s">
        <v>93</v>
      </c>
      <c r="E38" s="29" t="str">
        <f>(2)&amp;"個"</f>
        <v>2個</v>
      </c>
      <c r="F38" s="30"/>
      <c r="G38" s="31" t="s">
        <v>14</v>
      </c>
      <c r="H38" s="32"/>
    </row>
    <row r="39" spans="1:8" ht="12.9" customHeight="1">
      <c r="A39" s="26"/>
      <c r="B39" s="27" t="s">
        <v>123</v>
      </c>
      <c r="C39" s="28" t="s">
        <v>127</v>
      </c>
      <c r="D39" s="29" t="s">
        <v>126</v>
      </c>
      <c r="E39" s="29" t="str">
        <f>(1)&amp;"個"</f>
        <v>1個</v>
      </c>
      <c r="F39" s="30"/>
      <c r="G39" s="31" t="s">
        <v>14</v>
      </c>
      <c r="H39" s="32"/>
    </row>
    <row r="40" spans="1:8" ht="12.9" customHeight="1">
      <c r="A40" s="26"/>
      <c r="B40" s="27" t="s">
        <v>96</v>
      </c>
      <c r="C40" s="28" t="s">
        <v>97</v>
      </c>
      <c r="D40" s="29" t="s">
        <v>98</v>
      </c>
      <c r="E40" s="29" t="str">
        <f>(E2*60)&amp;"枚"</f>
        <v>360枚</v>
      </c>
      <c r="F40" s="30"/>
      <c r="G40" s="31" t="s">
        <v>14</v>
      </c>
      <c r="H40" s="32"/>
    </row>
    <row r="41" spans="1:8" ht="12.9" customHeight="1">
      <c r="A41" s="26"/>
      <c r="B41" s="27" t="s">
        <v>124</v>
      </c>
      <c r="C41" s="28" t="s">
        <v>125</v>
      </c>
      <c r="D41" s="29" t="s">
        <v>68</v>
      </c>
      <c r="E41" s="29" t="s">
        <v>68</v>
      </c>
      <c r="F41" s="30"/>
      <c r="G41" s="31" t="s">
        <v>21</v>
      </c>
      <c r="H41" s="32"/>
    </row>
    <row r="42" spans="1:8" ht="12.9" customHeight="1" thickBot="1">
      <c r="A42" s="47"/>
      <c r="B42" s="48" t="s">
        <v>94</v>
      </c>
      <c r="C42" s="49" t="s">
        <v>95</v>
      </c>
      <c r="D42" s="50"/>
      <c r="E42" s="50"/>
      <c r="F42" s="51"/>
      <c r="G42" s="52"/>
      <c r="H42" s="53"/>
    </row>
  </sheetData>
  <mergeCells count="5">
    <mergeCell ref="A32:A42"/>
    <mergeCell ref="A1:B1"/>
    <mergeCell ref="A4:A14"/>
    <mergeCell ref="A15:A21"/>
    <mergeCell ref="A22:A31"/>
  </mergeCells>
  <phoneticPr fontId="3"/>
  <hyperlinks>
    <hyperlink ref="H1" r:id="rId1"/>
  </hyperlinks>
  <pageMargins left="0.90486111111111112" right="0.28958333333333336" top="0.39305555555555555" bottom="0.51111111111111107" header="0.39305555555555555" footer="0.51111111111111107"/>
  <pageSetup paperSize="9" firstPageNumber="4294963191" orientation="landscape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備品リスト</vt:lpstr>
      <vt:lpstr>備品リスト!Print_Area</vt:lpstr>
    </vt:vector>
  </TitlesOfParts>
  <Manager/>
  <Company>災害備蓄品マニュアル製作委員会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災害備蓄品リスト</dc:title>
  <dc:subject/>
  <dc:creator>佐藤早太郎</dc:creator>
  <cp:keywords/>
  <dc:description/>
  <cp:lastModifiedBy>satosige-n</cp:lastModifiedBy>
  <cp:revision/>
  <cp:lastPrinted>2014-12-10T02:44:03Z</cp:lastPrinted>
  <dcterms:created xsi:type="dcterms:W3CDTF">2011-12-10T12:42:19Z</dcterms:created>
  <dcterms:modified xsi:type="dcterms:W3CDTF">2018-11-06T23:32:56Z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  <property fmtid="{D5CDD505-2E9C-101B-9397-08002B2CF9AE}" pid="3" name="リファレンス">
    <vt:lpwstr>1041-6.6.0.2724</vt:lpwstr>
  </property>
</Properties>
</file>